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</sheets>
  <definedNames>
    <definedName name="_xlnm.Print_Area" localSheetId="2">'Balance Sheet'!$A$1:$H$54</definedName>
    <definedName name="_xlnm.Print_Area" localSheetId="3">'Cash Flow'!$A$1:$E$69</definedName>
    <definedName name="_xlnm.Print_Area" localSheetId="4">'Equity'!$A$1:$M$34</definedName>
    <definedName name="_xlnm.Print_Area" localSheetId="1">'Income Stmt'!$A$1:$F$42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<sst xmlns="http://schemas.openxmlformats.org/spreadsheetml/2006/main" count="228" uniqueCount="167">
  <si>
    <t>AS AT END</t>
  </si>
  <si>
    <t>QUARTER</t>
  </si>
  <si>
    <t>RM'000</t>
  </si>
  <si>
    <t>Long Term Borrowings</t>
  </si>
  <si>
    <t>OF PRECEDING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</si>
  <si>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</si>
  <si>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</si>
  <si>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</si>
  <si>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</si>
  <si>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</si>
  <si>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</si>
  <si>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</si>
  <si>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</si>
  <si>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</si>
  <si>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</si>
  <si>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</si>
  <si>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</si>
  <si>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</si>
  <si>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</si>
  <si>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</si>
  <si>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</si>
  <si>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</si>
  <si>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</si>
  <si>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</si>
  <si>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</si>
  <si>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</si>
  <si>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</si>
  <si>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</si>
  <si>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Minority Interest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</si>
  <si>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</si>
  <si>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</si>
  <si>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</si>
  <si>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</si>
  <si>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</si>
  <si>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</si>
  <si>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</si>
  <si>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</si>
  <si>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</si>
  <si>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</si>
  <si>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</si>
  <si>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</si>
  <si>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Inventories written off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</si>
  <si>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</si>
  <si>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</si>
  <si>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</si>
  <si>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</si>
  <si>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</si>
  <si>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</si>
  <si>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</si>
  <si>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</si>
  <si>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</si>
  <si>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</si>
  <si>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</si>
  <si>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</si>
  <si>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</si>
  <si>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</si>
  <si>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</si>
  <si>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</si>
  <si>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</si>
  <si>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</si>
  <si>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</si>
  <si>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</si>
  <si>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</si>
  <si>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</si>
  <si>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</si>
  <si>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</si>
  <si>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</si>
  <si>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</si>
  <si>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</si>
  <si>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ESOS</t>
  </si>
  <si>
    <t>Dividend</t>
  </si>
  <si>
    <t>UNAUDITED CONDENSED CONSOLIDATED INCOME STATEMENTS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</si>
  <si>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</si>
  <si>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</si>
  <si>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</si>
  <si>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</si>
  <si>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</si>
  <si>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</si>
  <si>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</si>
  <si>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</si>
  <si>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Attributed to:</t>
  </si>
  <si>
    <t>Equity holders of the Company</t>
  </si>
  <si>
    <t>Earnings per share attributed to equity holders of the</t>
  </si>
  <si>
    <t>Company (sen):</t>
  </si>
  <si>
    <t>Minority</t>
  </si>
  <si>
    <t>Interest</t>
  </si>
  <si>
    <t>Non-Distributable</t>
  </si>
  <si>
    <t>Attributable to Equity Holders of the Company</t>
  </si>
  <si>
    <t xml:space="preserve">   Loss on disposal of investment</t>
  </si>
  <si>
    <t>Proceeds from disposal of other investment</t>
  </si>
  <si>
    <t>( RM'000 )</t>
  </si>
  <si>
    <t>ASSETS</t>
  </si>
  <si>
    <t>Non-current assets</t>
  </si>
  <si>
    <t>Current assets</t>
  </si>
  <si>
    <t>TOTAL ASSETS</t>
  </si>
  <si>
    <t>EQUITY AND LIABILITIES</t>
  </si>
  <si>
    <t>Equity attributable to equity holders of  the Company</t>
  </si>
  <si>
    <t>Share premium</t>
  </si>
  <si>
    <t>Share capital</t>
  </si>
  <si>
    <t>Revaluation surplus</t>
  </si>
  <si>
    <t>Minority interests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</si>
  <si>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</si>
  <si>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</si>
  <si>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</si>
  <si>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</si>
  <si>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</si>
  <si>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</si>
  <si>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</si>
  <si>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</si>
  <si>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year ended 31 August 2006 and the accompanying explanatory notes attached to the interim financial statements</t>
  </si>
  <si>
    <t>accompanying explanatory notes attached to the interim financial statements</t>
  </si>
  <si>
    <t>The condensed consolidated balance sheet should be read in conjunction with the audited financial statements for the</t>
  </si>
  <si>
    <t>The condensed consolidated cash flow statement should be read in conjunction with the audited financial statements for the</t>
  </si>
  <si>
    <t>Period</t>
  </si>
  <si>
    <t>Fixed deposits with licensed banks</t>
  </si>
  <si>
    <t xml:space="preserve">   Interest income</t>
  </si>
  <si>
    <t>Profit/(loss) before taxation</t>
  </si>
  <si>
    <t>Profit/(Loss) From Operations</t>
  </si>
  <si>
    <t>Profit/(Loss) Before Tax</t>
  </si>
  <si>
    <t>Profit/(Loss) After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</si>
  <si>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</si>
  <si>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</si>
  <si>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</si>
  <si>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</si>
  <si>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</si>
  <si>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</si>
  <si>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</si>
  <si>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BURSA SECURITIES QUARTERLY REPORT - FIRST QUARTER</t>
  </si>
  <si>
    <t>Summary of Key Financial Information for the financial period ended 30 November 2007</t>
  </si>
  <si>
    <t>The condensed consolidated income statements should be read in conjunction with the audited financal statements for the year ended 31 August 2007</t>
  </si>
  <si>
    <t>BURSA SECURITIES QUARTERLY REPORT  -  FIRST QUARTER</t>
  </si>
  <si>
    <t>FOR THE QUARTER ENDED 30 NOVEMBER 2007</t>
  </si>
  <si>
    <t>Net assets per share (RM)</t>
  </si>
  <si>
    <t>Interest income</t>
  </si>
  <si>
    <t>UNAUDITED CONSOLIDATED BALANCE SHEET AS AT 30 NOVEMBER 2007</t>
  </si>
  <si>
    <t>(Restated)</t>
  </si>
  <si>
    <t>ENDED 31/08/2007</t>
  </si>
  <si>
    <t>Prepaid Lease Payment</t>
  </si>
  <si>
    <t>year ended 31 August 2007 and the accompanying explanatory notes attached to the interim financial statements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</si>
  <si>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</si>
  <si>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</si>
  <si>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</si>
  <si>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</si>
  <si>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</si>
  <si>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</si>
  <si>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</si>
  <si>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>30/11/06</t>
  </si>
  <si>
    <t xml:space="preserve">   Amortisation</t>
  </si>
  <si>
    <t>Net cash (used in) / generated from operations</t>
  </si>
  <si>
    <t>Net cash (used in) / generated from operationg activities</t>
  </si>
  <si>
    <t>Net cash (used in) / generated from investing activities</t>
  </si>
  <si>
    <t>Drawdown of bank borrowings</t>
  </si>
  <si>
    <t>NET (DECREASE) / INCREASE IN CASH AND CASH EQUIVALENTS</t>
  </si>
  <si>
    <t>First</t>
  </si>
  <si>
    <t>30/11/07</t>
  </si>
  <si>
    <t>FOR THE FIRST QUARTER ENDED 30 NOVEMBER 2007</t>
  </si>
  <si>
    <t>STATEMENT OF CHANGES IN EQUITY FOR THE FIRST QUARTER ENDED 30 NOVEMBER 2007</t>
  </si>
  <si>
    <t>The condensed consolidated statement of changes in equity should be read in conjunction with the audited financial statements for the year ended 31 August 2007 and the</t>
  </si>
  <si>
    <t>At 1 September 2006 (restated)</t>
  </si>
  <si>
    <t>At 30 November 2006</t>
  </si>
  <si>
    <t>Profit / (Loss) for the period</t>
  </si>
  <si>
    <t>At 1 September 2007</t>
  </si>
  <si>
    <t>Profit / (loss) for the period</t>
  </si>
  <si>
    <t>At 30 November 2007</t>
  </si>
  <si>
    <t>Net cash (used in) / generated from financing activities</t>
  </si>
  <si>
    <t>CASH AND CASH EQUIVALENTS AT 1 SEPTEMBER</t>
  </si>
  <si>
    <t>CASH AND CASH EQUIVALENTS AT 30 NOVEMBER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</si>
</sst>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right"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0" fillId="0" borderId="0" xfId="42" applyFont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6" xfId="42" applyNumberFormat="1" applyFont="1" applyFill="1" applyBorder="1" applyAlignment="1" quotePrefix="1">
      <alignment horizontal="right"/>
    </xf>
    <xf numFmtId="183" fontId="0" fillId="0" borderId="12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 quotePrefix="1">
      <alignment horizontal="right"/>
    </xf>
    <xf numFmtId="179" fontId="0" fillId="0" borderId="16" xfId="42" applyNumberFormat="1" applyFont="1" applyFill="1" applyBorder="1" applyAlignment="1">
      <alignment/>
    </xf>
    <xf numFmtId="179" fontId="0" fillId="0" borderId="25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43" fontId="0" fillId="0" borderId="23" xfId="42" applyFont="1" applyFill="1" applyBorder="1" applyAlignment="1" quotePrefix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43" fontId="0" fillId="0" borderId="16" xfId="42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179" fontId="0" fillId="0" borderId="27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Fill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76200</xdr:rowOff>
    </xdr:from>
    <xdr:to>
      <xdr:col>3</xdr:col>
      <xdr:colOff>76200</xdr:colOff>
      <xdr:row>9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75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6</xdr:col>
      <xdr:colOff>866775</xdr:colOff>
      <xdr:row>9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752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104775</xdr:rowOff>
    </xdr:from>
    <xdr:to>
      <xdr:col>2</xdr:col>
      <xdr:colOff>838200</xdr:colOff>
      <xdr:row>7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419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114300</xdr:rowOff>
    </xdr:from>
    <xdr:to>
      <xdr:col>8</xdr:col>
      <xdr:colOff>1104900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42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J17" sqref="J17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34</v>
      </c>
      <c r="D2" s="87"/>
      <c r="E2" s="87"/>
      <c r="F2" s="87"/>
      <c r="G2" s="87"/>
    </row>
    <row r="3" spans="2:7" s="12" customFormat="1" ht="15">
      <c r="B3" s="15" t="s">
        <v>127</v>
      </c>
      <c r="D3" s="87"/>
      <c r="E3" s="87"/>
      <c r="F3" s="87"/>
      <c r="G3" s="87"/>
    </row>
    <row r="5" spans="2:7" s="12" customFormat="1" ht="15">
      <c r="B5" s="27" t="s">
        <v>74</v>
      </c>
      <c r="C5" s="28"/>
      <c r="D5" s="88"/>
      <c r="E5" s="88"/>
      <c r="F5" s="88"/>
      <c r="G5" s="95"/>
    </row>
    <row r="6" spans="2:7" ht="12.75">
      <c r="B6" s="137" t="s">
        <v>128</v>
      </c>
      <c r="C6" s="138"/>
      <c r="D6" s="138"/>
      <c r="E6" s="138"/>
      <c r="F6" s="138"/>
      <c r="G6" s="139"/>
    </row>
    <row r="7" spans="2:7" ht="12.75">
      <c r="B7" s="11"/>
      <c r="C7" s="2"/>
      <c r="D7" s="128" t="s">
        <v>6</v>
      </c>
      <c r="E7" s="129"/>
      <c r="F7" s="128" t="s">
        <v>7</v>
      </c>
      <c r="G7" s="129"/>
    </row>
    <row r="8" spans="2:7" ht="12.75">
      <c r="B8" s="6"/>
      <c r="C8" s="4"/>
      <c r="D8" s="63" t="s">
        <v>9</v>
      </c>
      <c r="E8" s="98" t="s">
        <v>10</v>
      </c>
      <c r="F8" s="63" t="s">
        <v>9</v>
      </c>
      <c r="G8" s="96" t="s">
        <v>10</v>
      </c>
    </row>
    <row r="9" spans="2:7" ht="12.75">
      <c r="B9" s="6"/>
      <c r="C9" s="4"/>
      <c r="D9" s="64" t="s">
        <v>1</v>
      </c>
      <c r="E9" s="98" t="s">
        <v>11</v>
      </c>
      <c r="F9" s="64" t="s">
        <v>12</v>
      </c>
      <c r="G9" s="96" t="s">
        <v>11</v>
      </c>
    </row>
    <row r="10" spans="2:7" ht="12.75">
      <c r="B10" s="6"/>
      <c r="C10" s="4"/>
      <c r="D10" s="64"/>
      <c r="E10" s="98" t="s">
        <v>1</v>
      </c>
      <c r="F10" s="64"/>
      <c r="G10" s="96" t="s">
        <v>13</v>
      </c>
    </row>
    <row r="11" spans="2:7" ht="12.75">
      <c r="B11" s="6"/>
      <c r="C11" s="4"/>
      <c r="D11" s="117">
        <v>39416</v>
      </c>
      <c r="E11" s="117">
        <v>39051</v>
      </c>
      <c r="F11" s="117">
        <v>39416</v>
      </c>
      <c r="G11" s="117">
        <v>39051</v>
      </c>
    </row>
    <row r="12" spans="2:7" ht="12.75">
      <c r="B12" s="7"/>
      <c r="C12" s="8"/>
      <c r="D12" s="65" t="s">
        <v>2</v>
      </c>
      <c r="E12" s="99" t="s">
        <v>2</v>
      </c>
      <c r="F12" s="65" t="s">
        <v>2</v>
      </c>
      <c r="G12" s="97" t="s">
        <v>2</v>
      </c>
    </row>
    <row r="13" spans="2:7" ht="12.75">
      <c r="B13" s="11"/>
      <c r="C13" s="2"/>
      <c r="D13" s="89"/>
      <c r="E13" s="100"/>
      <c r="F13" s="89"/>
      <c r="G13" s="66"/>
    </row>
    <row r="14" spans="2:7" ht="12.75">
      <c r="B14" s="26">
        <v>1</v>
      </c>
      <c r="C14" s="4" t="s">
        <v>5</v>
      </c>
      <c r="D14" s="90">
        <f>'Income Stmt'!C16</f>
        <v>11376</v>
      </c>
      <c r="E14" s="118">
        <v>17424</v>
      </c>
      <c r="F14" s="90">
        <f>'Income Stmt'!E16</f>
        <v>11376</v>
      </c>
      <c r="G14" s="118">
        <v>17424</v>
      </c>
    </row>
    <row r="15" spans="2:7" ht="12.75">
      <c r="B15" s="26">
        <v>2</v>
      </c>
      <c r="C15" s="4" t="s">
        <v>123</v>
      </c>
      <c r="D15" s="84">
        <f>'Income Stmt'!C24</f>
        <v>267</v>
      </c>
      <c r="E15" s="119">
        <v>-438</v>
      </c>
      <c r="F15" s="84">
        <f>'Income Stmt'!E24</f>
        <v>267</v>
      </c>
      <c r="G15" s="119">
        <v>-438</v>
      </c>
    </row>
    <row r="16" spans="2:7" ht="12.75">
      <c r="B16" s="26">
        <v>3</v>
      </c>
      <c r="C16" s="4" t="s">
        <v>124</v>
      </c>
      <c r="D16" s="84"/>
      <c r="E16" s="119"/>
      <c r="F16" s="84"/>
      <c r="G16" s="119"/>
    </row>
    <row r="17" spans="2:7" ht="12.75">
      <c r="B17" s="26"/>
      <c r="C17" s="4" t="s">
        <v>14</v>
      </c>
      <c r="D17" s="103">
        <f>'Income Stmt'!C29</f>
        <v>117</v>
      </c>
      <c r="E17" s="120">
        <v>-340</v>
      </c>
      <c r="F17" s="84">
        <f>'Income Stmt'!E29</f>
        <v>117</v>
      </c>
      <c r="G17" s="120">
        <v>-340</v>
      </c>
    </row>
    <row r="18" spans="2:7" ht="12.75">
      <c r="B18" s="26">
        <v>4</v>
      </c>
      <c r="C18" s="4" t="s">
        <v>125</v>
      </c>
      <c r="D18" s="84">
        <f>D17</f>
        <v>117</v>
      </c>
      <c r="E18" s="119">
        <v>-340</v>
      </c>
      <c r="F18" s="84">
        <f>F17</f>
        <v>117</v>
      </c>
      <c r="G18" s="119">
        <v>-340</v>
      </c>
    </row>
    <row r="19" spans="2:7" ht="12.75">
      <c r="B19" s="26">
        <v>5</v>
      </c>
      <c r="C19" s="4" t="s">
        <v>126</v>
      </c>
      <c r="D19" s="101"/>
      <c r="E19" s="121"/>
      <c r="F19" s="91"/>
      <c r="G19" s="121"/>
    </row>
    <row r="20" spans="2:7" ht="12.75">
      <c r="B20" s="26"/>
      <c r="C20" s="4" t="s">
        <v>15</v>
      </c>
      <c r="D20" s="83">
        <f>'Income Stmt'!C36</f>
        <v>0.2703014901235994</v>
      </c>
      <c r="E20" s="122">
        <v>-0.79</v>
      </c>
      <c r="F20" s="83">
        <f>'Income Stmt'!E36</f>
        <v>0.2703014901235994</v>
      </c>
      <c r="G20" s="122">
        <v>-0.79</v>
      </c>
    </row>
    <row r="21" spans="2:7" ht="12.75">
      <c r="B21" s="26">
        <v>6</v>
      </c>
      <c r="C21" s="4" t="s">
        <v>16</v>
      </c>
      <c r="D21" s="93">
        <v>0</v>
      </c>
      <c r="E21" s="123">
        <v>0</v>
      </c>
      <c r="F21" s="93">
        <v>0</v>
      </c>
      <c r="G21" s="123">
        <v>0</v>
      </c>
    </row>
    <row r="22" spans="2:7" ht="13.5" thickBot="1">
      <c r="B22" s="6"/>
      <c r="C22" s="4"/>
      <c r="D22" s="81"/>
      <c r="E22" s="52"/>
      <c r="F22" s="81"/>
      <c r="G22" s="75"/>
    </row>
    <row r="23" spans="2:7" ht="12.75">
      <c r="B23" s="11"/>
      <c r="C23" s="2"/>
      <c r="D23" s="135" t="s">
        <v>17</v>
      </c>
      <c r="E23" s="136"/>
      <c r="F23" s="135" t="s">
        <v>18</v>
      </c>
      <c r="G23" s="136"/>
    </row>
    <row r="24" spans="2:7" ht="13.5" thickBot="1">
      <c r="B24" s="6"/>
      <c r="C24" s="4"/>
      <c r="D24" s="130" t="s">
        <v>1</v>
      </c>
      <c r="E24" s="131"/>
      <c r="F24" s="130" t="s">
        <v>19</v>
      </c>
      <c r="G24" s="131"/>
    </row>
    <row r="25" spans="2:7" ht="12.75">
      <c r="B25" s="6"/>
      <c r="C25" s="4"/>
      <c r="D25" s="107"/>
      <c r="E25" s="75"/>
      <c r="F25" s="52"/>
      <c r="G25" s="75"/>
    </row>
    <row r="26" spans="2:7" ht="12.75">
      <c r="B26" s="26">
        <v>7</v>
      </c>
      <c r="C26" s="4" t="s">
        <v>132</v>
      </c>
      <c r="D26" s="132">
        <v>0.34</v>
      </c>
      <c r="E26" s="133"/>
      <c r="F26" s="134">
        <v>0.33</v>
      </c>
      <c r="G26" s="133"/>
    </row>
    <row r="27" spans="2:7" ht="12.75">
      <c r="B27" s="7"/>
      <c r="C27" s="8"/>
      <c r="D27" s="108"/>
      <c r="E27" s="77"/>
      <c r="F27" s="92"/>
      <c r="G27" s="77"/>
    </row>
    <row r="29" spans="2:7" s="12" customFormat="1" ht="15">
      <c r="B29" s="27" t="s">
        <v>20</v>
      </c>
      <c r="C29" s="28"/>
      <c r="D29" s="88"/>
      <c r="E29" s="88"/>
      <c r="F29" s="88"/>
      <c r="G29" s="95"/>
    </row>
    <row r="30" spans="2:7" ht="12.75">
      <c r="B30" s="6"/>
      <c r="C30" s="4"/>
      <c r="D30" s="52"/>
      <c r="E30" s="52"/>
      <c r="F30" s="52"/>
      <c r="G30" s="75"/>
    </row>
    <row r="31" spans="2:7" ht="12.75">
      <c r="B31" s="11"/>
      <c r="C31" s="3"/>
      <c r="D31" s="128" t="s">
        <v>6</v>
      </c>
      <c r="E31" s="129"/>
      <c r="F31" s="128" t="s">
        <v>7</v>
      </c>
      <c r="G31" s="129"/>
    </row>
    <row r="32" spans="2:7" ht="12.75">
      <c r="B32" s="6"/>
      <c r="C32" s="5"/>
      <c r="D32" s="63" t="s">
        <v>9</v>
      </c>
      <c r="E32" s="98" t="s">
        <v>10</v>
      </c>
      <c r="F32" s="63" t="s">
        <v>9</v>
      </c>
      <c r="G32" s="96" t="s">
        <v>10</v>
      </c>
    </row>
    <row r="33" spans="2:7" ht="12.75">
      <c r="B33" s="6"/>
      <c r="C33" s="5"/>
      <c r="D33" s="64" t="s">
        <v>1</v>
      </c>
      <c r="E33" s="98" t="s">
        <v>11</v>
      </c>
      <c r="F33" s="64" t="s">
        <v>12</v>
      </c>
      <c r="G33" s="96" t="s">
        <v>11</v>
      </c>
    </row>
    <row r="34" spans="2:7" ht="12.75">
      <c r="B34" s="6"/>
      <c r="C34" s="5"/>
      <c r="D34" s="64"/>
      <c r="E34" s="98" t="s">
        <v>1</v>
      </c>
      <c r="F34" s="64"/>
      <c r="G34" s="96" t="s">
        <v>13</v>
      </c>
    </row>
    <row r="35" spans="2:7" ht="12.75">
      <c r="B35" s="6"/>
      <c r="C35" s="5"/>
      <c r="D35" s="117">
        <f>D11</f>
        <v>39416</v>
      </c>
      <c r="E35" s="117">
        <f>E11</f>
        <v>39051</v>
      </c>
      <c r="F35" s="117">
        <f>F11</f>
        <v>39416</v>
      </c>
      <c r="G35" s="117">
        <f>G11</f>
        <v>39051</v>
      </c>
    </row>
    <row r="36" spans="2:7" ht="12.75">
      <c r="B36" s="7"/>
      <c r="C36" s="9"/>
      <c r="D36" s="65" t="s">
        <v>2</v>
      </c>
      <c r="E36" s="99" t="s">
        <v>2</v>
      </c>
      <c r="F36" s="65" t="s">
        <v>2</v>
      </c>
      <c r="G36" s="97" t="s">
        <v>2</v>
      </c>
    </row>
    <row r="37" spans="2:7" ht="12.75">
      <c r="B37" s="11"/>
      <c r="C37" s="2"/>
      <c r="D37" s="89"/>
      <c r="E37" s="100"/>
      <c r="F37" s="89"/>
      <c r="G37" s="66"/>
    </row>
    <row r="38" spans="2:7" ht="12.75">
      <c r="B38" s="26">
        <v>1</v>
      </c>
      <c r="C38" s="4" t="s">
        <v>122</v>
      </c>
      <c r="D38" s="84">
        <f>'Income Stmt'!C21</f>
        <v>410</v>
      </c>
      <c r="E38" s="119">
        <v>-68</v>
      </c>
      <c r="F38" s="84">
        <f>'Income Stmt'!E21</f>
        <v>410</v>
      </c>
      <c r="G38" s="119">
        <v>-68</v>
      </c>
    </row>
    <row r="39" spans="2:7" ht="12.75">
      <c r="B39" s="26">
        <v>2</v>
      </c>
      <c r="C39" s="4" t="s">
        <v>21</v>
      </c>
      <c r="D39" s="124">
        <v>2</v>
      </c>
      <c r="E39" s="125">
        <v>0</v>
      </c>
      <c r="F39" s="124">
        <v>2</v>
      </c>
      <c r="G39" s="125">
        <v>0</v>
      </c>
    </row>
    <row r="40" spans="2:7" ht="12.75">
      <c r="B40" s="26">
        <v>3</v>
      </c>
      <c r="C40" s="4" t="s">
        <v>22</v>
      </c>
      <c r="D40" s="84">
        <f>-'Income Stmt'!C23</f>
        <v>145</v>
      </c>
      <c r="E40" s="119">
        <v>370</v>
      </c>
      <c r="F40" s="84">
        <f>-'Income Stmt'!E23</f>
        <v>145</v>
      </c>
      <c r="G40" s="119">
        <v>370</v>
      </c>
    </row>
    <row r="41" spans="2:7" ht="12.75">
      <c r="B41" s="7"/>
      <c r="C41" s="8"/>
      <c r="D41" s="94"/>
      <c r="E41" s="92"/>
      <c r="F41" s="94"/>
      <c r="G41" s="77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39" customWidth="1"/>
    <col min="7" max="16384" width="9.140625" style="1" customWidth="1"/>
  </cols>
  <sheetData>
    <row r="3" ht="18">
      <c r="A3" s="18" t="s">
        <v>34</v>
      </c>
    </row>
    <row r="4" ht="15.75">
      <c r="A4" s="10" t="s">
        <v>130</v>
      </c>
    </row>
    <row r="6" ht="12.75" hidden="1"/>
    <row r="7" ht="15.75">
      <c r="A7" s="10" t="s">
        <v>71</v>
      </c>
    </row>
    <row r="8" ht="15.75">
      <c r="A8" s="10" t="s">
        <v>131</v>
      </c>
    </row>
    <row r="9" spans="1:6" ht="14.25">
      <c r="A9" s="11"/>
      <c r="B9" s="3"/>
      <c r="C9" s="140" t="s">
        <v>6</v>
      </c>
      <c r="D9" s="141"/>
      <c r="E9" s="140" t="s">
        <v>7</v>
      </c>
      <c r="F9" s="141"/>
    </row>
    <row r="10" spans="1:6" ht="12.75">
      <c r="A10" s="6"/>
      <c r="B10" s="5"/>
      <c r="C10" s="98" t="s">
        <v>9</v>
      </c>
      <c r="D10" s="63" t="s">
        <v>10</v>
      </c>
      <c r="E10" s="98" t="s">
        <v>9</v>
      </c>
      <c r="F10" s="63" t="s">
        <v>10</v>
      </c>
    </row>
    <row r="11" spans="1:6" ht="12.75">
      <c r="A11" s="6"/>
      <c r="B11" s="5"/>
      <c r="C11" s="98" t="s">
        <v>1</v>
      </c>
      <c r="D11" s="64" t="s">
        <v>11</v>
      </c>
      <c r="E11" s="98" t="s">
        <v>12</v>
      </c>
      <c r="F11" s="64" t="s">
        <v>11</v>
      </c>
    </row>
    <row r="12" spans="1:6" ht="12.75">
      <c r="A12" s="6"/>
      <c r="B12" s="5"/>
      <c r="C12" s="98"/>
      <c r="D12" s="64" t="s">
        <v>1</v>
      </c>
      <c r="E12" s="98"/>
      <c r="F12" s="64" t="s">
        <v>13</v>
      </c>
    </row>
    <row r="13" spans="1:6" ht="12.75">
      <c r="A13" s="6"/>
      <c r="B13" s="5"/>
      <c r="C13" s="117">
        <v>39416</v>
      </c>
      <c r="D13" s="117">
        <v>39051</v>
      </c>
      <c r="E13" s="117">
        <v>39416</v>
      </c>
      <c r="F13" s="117">
        <v>39051</v>
      </c>
    </row>
    <row r="14" spans="1:6" ht="12.75">
      <c r="A14" s="7"/>
      <c r="B14" s="9"/>
      <c r="C14" s="99" t="s">
        <v>2</v>
      </c>
      <c r="D14" s="65" t="s">
        <v>2</v>
      </c>
      <c r="E14" s="99" t="s">
        <v>2</v>
      </c>
      <c r="F14" s="65" t="s">
        <v>2</v>
      </c>
    </row>
    <row r="15" spans="1:6" ht="12.75">
      <c r="A15" s="6"/>
      <c r="B15" s="5"/>
      <c r="C15" s="66"/>
      <c r="D15" s="66"/>
      <c r="E15" s="89"/>
      <c r="F15" s="66"/>
    </row>
    <row r="16" spans="1:6" ht="12.75">
      <c r="A16" s="6"/>
      <c r="B16" s="5" t="s">
        <v>5</v>
      </c>
      <c r="C16" s="67">
        <v>11376</v>
      </c>
      <c r="D16" s="67">
        <v>17424</v>
      </c>
      <c r="E16" s="67">
        <v>11376</v>
      </c>
      <c r="F16" s="67">
        <v>17424</v>
      </c>
    </row>
    <row r="17" spans="1:6" ht="12.75">
      <c r="A17" s="6"/>
      <c r="B17" s="5" t="s">
        <v>30</v>
      </c>
      <c r="C17" s="116">
        <v>-9945</v>
      </c>
      <c r="D17" s="68">
        <v>-16520</v>
      </c>
      <c r="E17" s="116">
        <v>-9945</v>
      </c>
      <c r="F17" s="68">
        <v>-16520</v>
      </c>
    </row>
    <row r="18" spans="1:6" ht="12.75">
      <c r="A18" s="6"/>
      <c r="B18" s="5" t="s">
        <v>31</v>
      </c>
      <c r="C18" s="29">
        <f>+C16+C17</f>
        <v>1431</v>
      </c>
      <c r="D18" s="29">
        <f>SUM(D16:D17)</f>
        <v>904</v>
      </c>
      <c r="E18" s="29">
        <f>SUM(E16:E17)</f>
        <v>1431</v>
      </c>
      <c r="F18" s="29">
        <f>SUM(F16:F17)</f>
        <v>904</v>
      </c>
    </row>
    <row r="19" spans="1:6" ht="12.75">
      <c r="A19" s="6"/>
      <c r="B19" s="5" t="s">
        <v>79</v>
      </c>
      <c r="C19" s="104">
        <v>4</v>
      </c>
      <c r="D19" s="69">
        <v>-77</v>
      </c>
      <c r="E19" s="104">
        <v>4</v>
      </c>
      <c r="F19" s="69">
        <v>-77</v>
      </c>
    </row>
    <row r="20" spans="1:6" ht="12.75">
      <c r="A20" s="6"/>
      <c r="B20" s="5" t="s">
        <v>32</v>
      </c>
      <c r="C20" s="116">
        <v>-1025</v>
      </c>
      <c r="D20" s="68">
        <v>-895</v>
      </c>
      <c r="E20" s="116">
        <v>-1025</v>
      </c>
      <c r="F20" s="68">
        <v>-895</v>
      </c>
    </row>
    <row r="21" spans="1:6" ht="12.75">
      <c r="A21" s="6"/>
      <c r="B21" s="5" t="s">
        <v>117</v>
      </c>
      <c r="C21" s="29">
        <f>+C18+C19+C20</f>
        <v>410</v>
      </c>
      <c r="D21" s="29">
        <f>SUM(D18:D20)</f>
        <v>-68</v>
      </c>
      <c r="E21" s="29">
        <f>SUM(E18:E20)</f>
        <v>410</v>
      </c>
      <c r="F21" s="29">
        <f>SUM(F18:F20)</f>
        <v>-68</v>
      </c>
    </row>
    <row r="22" spans="1:6" ht="12.75">
      <c r="A22" s="6"/>
      <c r="B22" s="5" t="s">
        <v>133</v>
      </c>
      <c r="C22" s="73">
        <v>2</v>
      </c>
      <c r="D22" s="73">
        <v>0</v>
      </c>
      <c r="E22" s="73">
        <v>2</v>
      </c>
      <c r="F22" s="73">
        <v>0</v>
      </c>
    </row>
    <row r="23" spans="1:6" ht="12.75">
      <c r="A23" s="6"/>
      <c r="B23" s="5" t="s">
        <v>33</v>
      </c>
      <c r="C23" s="73">
        <v>-145</v>
      </c>
      <c r="D23" s="70">
        <v>-370</v>
      </c>
      <c r="E23" s="73">
        <v>-145</v>
      </c>
      <c r="F23" s="70">
        <v>-370</v>
      </c>
    </row>
    <row r="24" spans="1:6" ht="12.75">
      <c r="A24" s="6"/>
      <c r="B24" s="5" t="s">
        <v>118</v>
      </c>
      <c r="C24" s="29">
        <f>SUM(C21:C23)</f>
        <v>267</v>
      </c>
      <c r="D24" s="29">
        <f>SUM(D21:D23)</f>
        <v>-438</v>
      </c>
      <c r="E24" s="29">
        <f>SUM(E21:E23)</f>
        <v>267</v>
      </c>
      <c r="F24" s="29">
        <f>SUM(F21:F23)</f>
        <v>-438</v>
      </c>
    </row>
    <row r="25" spans="1:6" ht="12.75">
      <c r="A25" s="6"/>
      <c r="B25" s="5" t="s">
        <v>8</v>
      </c>
      <c r="C25" s="105">
        <v>-195</v>
      </c>
      <c r="D25" s="71">
        <v>0</v>
      </c>
      <c r="E25" s="105">
        <v>-195</v>
      </c>
      <c r="F25" s="86">
        <v>0</v>
      </c>
    </row>
    <row r="26" spans="1:6" ht="12.75">
      <c r="A26" s="6"/>
      <c r="B26" s="5" t="s">
        <v>119</v>
      </c>
      <c r="C26" s="106">
        <f>+C24+C25</f>
        <v>72</v>
      </c>
      <c r="D26" s="72">
        <f>SUM(D24:D25)</f>
        <v>-438</v>
      </c>
      <c r="E26" s="72">
        <f>SUM(E24:E25)</f>
        <v>72</v>
      </c>
      <c r="F26" s="72">
        <f>SUM(F24:F25)</f>
        <v>-438</v>
      </c>
    </row>
    <row r="27" spans="1:6" ht="12.75">
      <c r="A27" s="6"/>
      <c r="B27" s="5"/>
      <c r="C27" s="73"/>
      <c r="D27" s="73"/>
      <c r="E27" s="73"/>
      <c r="F27" s="73"/>
    </row>
    <row r="28" spans="1:6" ht="12.75">
      <c r="A28" s="6"/>
      <c r="B28" s="5" t="s">
        <v>80</v>
      </c>
      <c r="C28" s="73"/>
      <c r="D28" s="73"/>
      <c r="E28" s="73"/>
      <c r="F28" s="73"/>
    </row>
    <row r="29" spans="1:6" ht="12.75">
      <c r="A29" s="6"/>
      <c r="B29" s="5" t="s">
        <v>81</v>
      </c>
      <c r="C29" s="73">
        <f>C31-C30</f>
        <v>117</v>
      </c>
      <c r="D29" s="73">
        <v>-340</v>
      </c>
      <c r="E29" s="73">
        <f>E31-E30</f>
        <v>117</v>
      </c>
      <c r="F29" s="73">
        <v>-340</v>
      </c>
    </row>
    <row r="30" spans="1:6" ht="12.75">
      <c r="A30" s="6"/>
      <c r="B30" s="5" t="s">
        <v>28</v>
      </c>
      <c r="C30" s="73">
        <v>-45</v>
      </c>
      <c r="D30" s="73">
        <v>-98</v>
      </c>
      <c r="E30" s="73">
        <v>-45</v>
      </c>
      <c r="F30" s="73">
        <v>-98</v>
      </c>
    </row>
    <row r="31" spans="1:6" ht="13.5" thickBot="1">
      <c r="A31" s="6"/>
      <c r="B31" s="5"/>
      <c r="C31" s="74">
        <f>C26</f>
        <v>72</v>
      </c>
      <c r="D31" s="74">
        <f>SUM(D29:D30)</f>
        <v>-438</v>
      </c>
      <c r="E31" s="74">
        <f>E26</f>
        <v>72</v>
      </c>
      <c r="F31" s="74">
        <f>SUM(F29:F30)</f>
        <v>-438</v>
      </c>
    </row>
    <row r="32" spans="1:6" ht="13.5" thickTop="1">
      <c r="A32" s="6"/>
      <c r="B32" s="5"/>
      <c r="C32" s="73"/>
      <c r="D32" s="73"/>
      <c r="E32" s="73"/>
      <c r="F32" s="73"/>
    </row>
    <row r="33" spans="1:6" ht="12.75">
      <c r="A33" s="6"/>
      <c r="B33" s="5" t="s">
        <v>82</v>
      </c>
      <c r="C33" s="73"/>
      <c r="D33" s="73"/>
      <c r="E33" s="73"/>
      <c r="F33" s="73"/>
    </row>
    <row r="34" spans="1:6" ht="12.75">
      <c r="A34" s="6"/>
      <c r="B34" s="5" t="s">
        <v>83</v>
      </c>
      <c r="C34" s="73"/>
      <c r="D34" s="73"/>
      <c r="E34" s="73"/>
      <c r="F34" s="73"/>
    </row>
    <row r="35" spans="1:6" ht="12.75">
      <c r="A35" s="6"/>
      <c r="B35" s="5"/>
      <c r="C35" s="75"/>
      <c r="D35" s="75"/>
      <c r="E35" s="81"/>
      <c r="F35" s="75"/>
    </row>
    <row r="36" spans="1:6" ht="12.75">
      <c r="A36" s="6"/>
      <c r="B36" s="5" t="s">
        <v>120</v>
      </c>
      <c r="C36" s="80">
        <f>C29/'Balance Sheet'!G28*100</f>
        <v>0.2703014901235994</v>
      </c>
      <c r="D36" s="76">
        <v>-0.79</v>
      </c>
      <c r="E36" s="82">
        <f>E29/'Balance Sheet'!G28*100</f>
        <v>0.2703014901235994</v>
      </c>
      <c r="F36" s="76">
        <v>-0.79</v>
      </c>
    </row>
    <row r="37" spans="1:6" ht="12.75">
      <c r="A37" s="6"/>
      <c r="B37" s="5" t="s">
        <v>121</v>
      </c>
      <c r="C37" s="80">
        <f>C36</f>
        <v>0.2703014901235994</v>
      </c>
      <c r="D37" s="76">
        <v>-0.79</v>
      </c>
      <c r="E37" s="82">
        <f>E36</f>
        <v>0.2703014901235994</v>
      </c>
      <c r="F37" s="76">
        <v>-0.79</v>
      </c>
    </row>
    <row r="38" spans="1:6" ht="12.75">
      <c r="A38" s="7"/>
      <c r="B38" s="9"/>
      <c r="C38" s="77"/>
      <c r="D38" s="77"/>
      <c r="E38" s="94"/>
      <c r="F38" s="77"/>
    </row>
    <row r="41" spans="1:6" ht="12.75">
      <c r="A41" s="142" t="s">
        <v>129</v>
      </c>
      <c r="B41" s="142"/>
      <c r="C41" s="142"/>
      <c r="D41" s="142"/>
      <c r="E41" s="142"/>
      <c r="F41" s="142"/>
    </row>
    <row r="42" spans="1:6" ht="12.75">
      <c r="A42" s="142" t="s">
        <v>108</v>
      </c>
      <c r="B42" s="142"/>
      <c r="C42" s="142"/>
      <c r="D42" s="142"/>
      <c r="E42" s="142"/>
      <c r="F42" s="142"/>
    </row>
  </sheetData>
  <sheetProtection/>
  <mergeCells count="4">
    <mergeCell ref="C9:D9"/>
    <mergeCell ref="E9:F9"/>
    <mergeCell ref="A41:F41"/>
    <mergeCell ref="A42:F42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7109375" style="52" customWidth="1"/>
    <col min="9" max="9" width="3.7109375" style="4" customWidth="1"/>
    <col min="10" max="16384" width="9.140625" style="4" customWidth="1"/>
  </cols>
  <sheetData>
    <row r="1" spans="2:8" s="14" customFormat="1" ht="18">
      <c r="B1" s="19" t="s">
        <v>34</v>
      </c>
      <c r="H1" s="109"/>
    </row>
    <row r="2" ht="12.75">
      <c r="B2" s="16"/>
    </row>
    <row r="3" ht="15.75">
      <c r="B3" s="17" t="s">
        <v>134</v>
      </c>
    </row>
    <row r="4" ht="15">
      <c r="B4" s="20"/>
    </row>
    <row r="5" spans="2:8" ht="15">
      <c r="B5" s="20"/>
      <c r="H5" s="110"/>
    </row>
    <row r="6" spans="7:8" ht="12.75">
      <c r="G6" s="21" t="s">
        <v>0</v>
      </c>
      <c r="H6" s="110" t="s">
        <v>25</v>
      </c>
    </row>
    <row r="7" spans="7:8" ht="12.75">
      <c r="G7" s="21" t="s">
        <v>23</v>
      </c>
      <c r="H7" s="110" t="s">
        <v>4</v>
      </c>
    </row>
    <row r="8" spans="7:8" ht="12.75">
      <c r="G8" s="21" t="s">
        <v>1</v>
      </c>
      <c r="H8" s="110" t="s">
        <v>26</v>
      </c>
    </row>
    <row r="9" spans="7:8" ht="12.75">
      <c r="G9" s="126">
        <v>39416</v>
      </c>
      <c r="H9" s="110" t="s">
        <v>136</v>
      </c>
    </row>
    <row r="10" spans="7:8" ht="12.75">
      <c r="G10" s="21" t="s">
        <v>2</v>
      </c>
      <c r="H10" s="110" t="s">
        <v>2</v>
      </c>
    </row>
    <row r="11" spans="7:8" ht="12.75">
      <c r="G11" s="22" t="s">
        <v>24</v>
      </c>
      <c r="H11" s="111" t="s">
        <v>135</v>
      </c>
    </row>
    <row r="12" spans="2:8" ht="12.75">
      <c r="B12" s="16" t="s">
        <v>91</v>
      </c>
      <c r="G12" s="21"/>
      <c r="H12" s="112"/>
    </row>
    <row r="13" spans="2:8" ht="12.75">
      <c r="B13" s="16" t="s">
        <v>92</v>
      </c>
      <c r="G13" s="21"/>
      <c r="H13" s="110"/>
    </row>
    <row r="14" spans="2:8" ht="12.75">
      <c r="B14" s="4" t="s">
        <v>27</v>
      </c>
      <c r="G14" s="23">
        <v>15982</v>
      </c>
      <c r="H14" s="23">
        <v>16282</v>
      </c>
    </row>
    <row r="15" spans="2:8" ht="12.75">
      <c r="B15" s="4" t="s">
        <v>137</v>
      </c>
      <c r="G15" s="23">
        <v>4222</v>
      </c>
      <c r="H15" s="23">
        <v>4232</v>
      </c>
    </row>
    <row r="16" spans="7:8" ht="12.75">
      <c r="G16" s="59">
        <f>SUM(G14:G15)</f>
        <v>20204</v>
      </c>
      <c r="H16" s="45">
        <f>SUM(H14:H15)</f>
        <v>20514</v>
      </c>
    </row>
    <row r="17" spans="7:8" ht="12.75">
      <c r="G17" s="23"/>
      <c r="H17" s="102"/>
    </row>
    <row r="18" spans="2:7" ht="12.75">
      <c r="B18" s="16" t="s">
        <v>93</v>
      </c>
      <c r="G18" s="13"/>
    </row>
    <row r="19" spans="2:8" ht="12.75">
      <c r="B19" s="4" t="s">
        <v>140</v>
      </c>
      <c r="G19" s="23">
        <v>8864</v>
      </c>
      <c r="H19" s="23">
        <v>7681</v>
      </c>
    </row>
    <row r="20" spans="2:8" ht="12.75">
      <c r="B20" s="4" t="s">
        <v>141</v>
      </c>
      <c r="G20" s="23">
        <f>5907+667</f>
        <v>6574</v>
      </c>
      <c r="H20" s="23">
        <f>7259+739</f>
        <v>7998</v>
      </c>
    </row>
    <row r="21" spans="2:12" ht="12.75">
      <c r="B21" s="4" t="s">
        <v>142</v>
      </c>
      <c r="G21" s="23">
        <v>1171</v>
      </c>
      <c r="H21" s="113">
        <v>2620</v>
      </c>
      <c r="L21" s="30"/>
    </row>
    <row r="22" spans="7:8" ht="12.75">
      <c r="G22" s="59">
        <f>SUM(G19:G21)</f>
        <v>16609</v>
      </c>
      <c r="H22" s="45">
        <f>+H20+H19+H21</f>
        <v>18299</v>
      </c>
    </row>
    <row r="23" spans="2:8" ht="13.5" thickBot="1">
      <c r="B23" s="60" t="s">
        <v>94</v>
      </c>
      <c r="G23" s="61">
        <f>+G16+G22</f>
        <v>36813</v>
      </c>
      <c r="H23" s="114">
        <f>+H16+H22</f>
        <v>38813</v>
      </c>
    </row>
    <row r="24" spans="2:8" ht="12.75">
      <c r="B24" s="60"/>
      <c r="G24" s="23"/>
      <c r="H24" s="102"/>
    </row>
    <row r="25" spans="2:8" ht="12.75">
      <c r="B25" s="60" t="s">
        <v>95</v>
      </c>
      <c r="G25" s="23"/>
      <c r="H25" s="102"/>
    </row>
    <row r="26" spans="2:8" ht="12.75">
      <c r="B26" s="60" t="s">
        <v>96</v>
      </c>
      <c r="G26" s="23"/>
      <c r="H26" s="102"/>
    </row>
    <row r="27" spans="2:8" ht="12.75">
      <c r="B27" s="52"/>
      <c r="G27" s="23"/>
      <c r="H27" s="102"/>
    </row>
    <row r="28" spans="2:8" ht="12.75">
      <c r="B28" s="4" t="s">
        <v>98</v>
      </c>
      <c r="G28" s="23">
        <v>43285</v>
      </c>
      <c r="H28" s="102">
        <v>43285</v>
      </c>
    </row>
    <row r="29" spans="2:8" ht="12.75">
      <c r="B29" s="52" t="s">
        <v>97</v>
      </c>
      <c r="G29" s="23">
        <v>7400</v>
      </c>
      <c r="H29" s="102">
        <f>+G29</f>
        <v>7400</v>
      </c>
    </row>
    <row r="30" spans="2:8" ht="12.75">
      <c r="B30" s="52" t="s">
        <v>99</v>
      </c>
      <c r="G30" s="23">
        <v>3408</v>
      </c>
      <c r="H30" s="102">
        <v>3408</v>
      </c>
    </row>
    <row r="31" spans="2:8" ht="12.75">
      <c r="B31" s="52" t="s">
        <v>107</v>
      </c>
      <c r="G31" s="32">
        <v>-39428</v>
      </c>
      <c r="H31" s="42">
        <v>-39545</v>
      </c>
    </row>
    <row r="32" spans="7:8" ht="12.75">
      <c r="G32" s="23">
        <f>SUM(G28:G31)</f>
        <v>14665</v>
      </c>
      <c r="H32" s="102">
        <f>SUM(H28:H31)</f>
        <v>14548</v>
      </c>
    </row>
    <row r="33" spans="2:8" ht="12.75">
      <c r="B33" s="60" t="s">
        <v>100</v>
      </c>
      <c r="G33" s="23">
        <v>282</v>
      </c>
      <c r="H33" s="102">
        <v>327</v>
      </c>
    </row>
    <row r="34" spans="2:8" ht="12.75">
      <c r="B34" s="60" t="s">
        <v>101</v>
      </c>
      <c r="G34" s="59">
        <f>+G32+G33</f>
        <v>14947</v>
      </c>
      <c r="H34" s="45">
        <f>+H32+H33</f>
        <v>14875</v>
      </c>
    </row>
    <row r="35" spans="2:8" ht="12.75">
      <c r="B35" s="60"/>
      <c r="G35" s="23"/>
      <c r="H35" s="102"/>
    </row>
    <row r="36" spans="2:8" ht="12.75">
      <c r="B36" s="60" t="s">
        <v>102</v>
      </c>
      <c r="G36" s="23"/>
      <c r="H36" s="102"/>
    </row>
    <row r="37" spans="2:8" ht="12.75">
      <c r="B37" s="4" t="s">
        <v>3</v>
      </c>
      <c r="G37" s="25">
        <v>1750</v>
      </c>
      <c r="H37" s="113">
        <v>2098</v>
      </c>
    </row>
    <row r="38" spans="2:8" ht="12.75">
      <c r="B38" s="4" t="s">
        <v>29</v>
      </c>
      <c r="E38" s="31"/>
      <c r="G38" s="25">
        <v>1193</v>
      </c>
      <c r="H38" s="102">
        <v>1193</v>
      </c>
    </row>
    <row r="39" spans="2:8" ht="12.75">
      <c r="B39" s="60"/>
      <c r="G39" s="59">
        <f>+G37+G38</f>
        <v>2943</v>
      </c>
      <c r="H39" s="45">
        <f>+H37+H38</f>
        <v>3291</v>
      </c>
    </row>
    <row r="40" spans="2:7" ht="12.75">
      <c r="B40" s="16" t="s">
        <v>103</v>
      </c>
      <c r="G40" s="23"/>
    </row>
    <row r="41" spans="2:8" ht="12.75">
      <c r="B41" s="4" t="s">
        <v>143</v>
      </c>
      <c r="G41" s="23">
        <v>16098</v>
      </c>
      <c r="H41" s="23">
        <f>4635+12773</f>
        <v>17408</v>
      </c>
    </row>
    <row r="42" spans="2:8" ht="12.75">
      <c r="B42" s="4" t="s">
        <v>144</v>
      </c>
      <c r="G42" s="23">
        <v>2369</v>
      </c>
      <c r="H42" s="23">
        <v>2861</v>
      </c>
    </row>
    <row r="43" spans="2:8" ht="12.75">
      <c r="B43" s="4" t="s">
        <v>145</v>
      </c>
      <c r="G43" s="24">
        <v>456</v>
      </c>
      <c r="H43" s="113">
        <v>378</v>
      </c>
    </row>
    <row r="44" spans="7:8" ht="12.75">
      <c r="G44" s="59">
        <f>SUM(G41:G43)</f>
        <v>18923</v>
      </c>
      <c r="H44" s="45">
        <f>SUM(H41:H43)</f>
        <v>20647</v>
      </c>
    </row>
    <row r="45" spans="2:8" ht="12.75">
      <c r="B45" s="60" t="s">
        <v>104</v>
      </c>
      <c r="G45" s="59">
        <f>+G39+G44</f>
        <v>21866</v>
      </c>
      <c r="H45" s="45">
        <f>+H39+H44</f>
        <v>23938</v>
      </c>
    </row>
    <row r="46" spans="2:8" ht="5.25" customHeight="1">
      <c r="B46" s="60"/>
      <c r="G46" s="23"/>
      <c r="H46" s="102"/>
    </row>
    <row r="47" spans="2:8" ht="13.5" thickBot="1">
      <c r="B47" s="60" t="s">
        <v>105</v>
      </c>
      <c r="G47" s="62">
        <f>+G34+G45</f>
        <v>36813</v>
      </c>
      <c r="H47" s="115">
        <f>+H34+H45</f>
        <v>38813</v>
      </c>
    </row>
    <row r="48" spans="2:8" ht="12.75">
      <c r="B48" s="60"/>
      <c r="G48" s="58">
        <f>+G23-G47</f>
        <v>0</v>
      </c>
      <c r="H48" s="102"/>
    </row>
    <row r="49" spans="7:8" ht="12.75">
      <c r="G49" s="23"/>
      <c r="H49" s="102"/>
    </row>
    <row r="50" spans="2:8" ht="12.75">
      <c r="B50" s="4" t="s">
        <v>139</v>
      </c>
      <c r="G50" s="127">
        <f>G32/G28*100</f>
        <v>33.880097031304146</v>
      </c>
      <c r="H50" s="127">
        <f>H32/H28*100</f>
        <v>33.609795541180546</v>
      </c>
    </row>
    <row r="52" ht="12.75">
      <c r="G52" s="31"/>
    </row>
    <row r="53" spans="2:8" ht="12.75">
      <c r="B53" s="143" t="s">
        <v>111</v>
      </c>
      <c r="C53" s="143"/>
      <c r="D53" s="143"/>
      <c r="E53" s="143"/>
      <c r="F53" s="143"/>
      <c r="G53" s="143"/>
      <c r="H53" s="143"/>
    </row>
    <row r="54" spans="2:8" ht="12.75">
      <c r="B54" s="143" t="s">
        <v>138</v>
      </c>
      <c r="C54" s="143"/>
      <c r="D54" s="143"/>
      <c r="E54" s="143"/>
      <c r="F54" s="143"/>
      <c r="G54" s="143"/>
      <c r="H54" s="143"/>
    </row>
  </sheetData>
  <sheetProtection/>
  <mergeCells count="2">
    <mergeCell ref="B53:H53"/>
    <mergeCell ref="B54:H54"/>
  </mergeCells>
  <printOptions/>
  <pageMargins left="0.75" right="0.75" top="0.38" bottom="0.39" header="0.28" footer="0.2"/>
  <pageSetup fitToHeight="2" fitToWidth="1" horizontalDpi="600" verticalDpi="600" orientation="portrait" paperSize="9" scale="93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zoomScaleSheetLayoutView="90" zoomScalePageLayoutView="0" workbookViewId="0" topLeftCell="A1">
      <selection activeCell="I53" sqref="I53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1" spans="2:5" ht="20.25">
      <c r="B1" s="144" t="s">
        <v>34</v>
      </c>
      <c r="C1" s="144"/>
      <c r="D1" s="144"/>
      <c r="E1" s="144"/>
    </row>
    <row r="2" ht="9.75" customHeight="1">
      <c r="B2" s="34"/>
    </row>
    <row r="3" spans="2:5" ht="18">
      <c r="B3" s="145" t="s">
        <v>72</v>
      </c>
      <c r="C3" s="145"/>
      <c r="D3" s="145"/>
      <c r="E3" s="145"/>
    </row>
    <row r="4" spans="2:5" ht="18">
      <c r="B4" s="145" t="s">
        <v>155</v>
      </c>
      <c r="C4" s="145"/>
      <c r="D4" s="145"/>
      <c r="E4" s="145"/>
    </row>
    <row r="5" ht="9.75" customHeight="1"/>
    <row r="6" spans="3:5" ht="15">
      <c r="C6" s="37" t="s">
        <v>153</v>
      </c>
      <c r="D6" s="12"/>
      <c r="E6" s="38" t="s">
        <v>35</v>
      </c>
    </row>
    <row r="7" spans="3:5" ht="15">
      <c r="C7" s="37" t="s">
        <v>36</v>
      </c>
      <c r="D7" s="12"/>
      <c r="E7" s="38" t="s">
        <v>113</v>
      </c>
    </row>
    <row r="8" spans="3:5" ht="15">
      <c r="C8" s="37" t="s">
        <v>37</v>
      </c>
      <c r="D8" s="12"/>
      <c r="E8" s="38" t="s">
        <v>37</v>
      </c>
    </row>
    <row r="9" spans="3:5" ht="15">
      <c r="C9" s="85" t="s">
        <v>154</v>
      </c>
      <c r="D9" s="57"/>
      <c r="E9" s="85" t="s">
        <v>146</v>
      </c>
    </row>
    <row r="10" spans="3:5" ht="15">
      <c r="C10" s="55" t="s">
        <v>2</v>
      </c>
      <c r="D10" s="12"/>
      <c r="E10" s="56" t="s">
        <v>2</v>
      </c>
    </row>
    <row r="11" spans="2:5" ht="12.75">
      <c r="B11" s="34" t="s">
        <v>38</v>
      </c>
      <c r="E11" s="36" t="s">
        <v>75</v>
      </c>
    </row>
    <row r="12" spans="4:5" ht="9.75" customHeight="1">
      <c r="D12" s="39"/>
      <c r="E12" s="35"/>
    </row>
    <row r="13" spans="2:5" ht="12.75">
      <c r="B13" s="1" t="s">
        <v>116</v>
      </c>
      <c r="C13" s="35">
        <v>267</v>
      </c>
      <c r="D13" s="39"/>
      <c r="E13" s="35">
        <v>-438</v>
      </c>
    </row>
    <row r="14" spans="3:5" ht="9.75" customHeight="1">
      <c r="C14" s="40"/>
      <c r="D14" s="39"/>
      <c r="E14" s="35"/>
    </row>
    <row r="15" spans="2:5" ht="12.75">
      <c r="B15" s="1" t="s">
        <v>39</v>
      </c>
      <c r="C15" s="40"/>
      <c r="D15" s="39"/>
      <c r="E15" s="35"/>
    </row>
    <row r="16" spans="2:5" ht="12.75">
      <c r="B16" s="1" t="s">
        <v>40</v>
      </c>
      <c r="C16" s="35">
        <v>404</v>
      </c>
      <c r="D16" s="39"/>
      <c r="E16" s="35">
        <v>528</v>
      </c>
    </row>
    <row r="17" spans="2:5" ht="12.75">
      <c r="B17" s="1" t="s">
        <v>147</v>
      </c>
      <c r="C17" s="35">
        <v>11</v>
      </c>
      <c r="D17" s="39"/>
      <c r="E17" s="35">
        <v>0</v>
      </c>
    </row>
    <row r="18" spans="2:5" ht="12.75">
      <c r="B18" s="1" t="s">
        <v>41</v>
      </c>
      <c r="C18" s="35">
        <v>0</v>
      </c>
      <c r="D18" s="39"/>
      <c r="E18" s="35">
        <v>543</v>
      </c>
    </row>
    <row r="19" spans="2:5" ht="12.75">
      <c r="B19" s="1" t="s">
        <v>106</v>
      </c>
      <c r="C19" s="35">
        <v>-17</v>
      </c>
      <c r="D19" s="39"/>
      <c r="E19" s="41">
        <v>-178</v>
      </c>
    </row>
    <row r="20" spans="2:5" ht="12.75">
      <c r="B20" s="1" t="s">
        <v>88</v>
      </c>
      <c r="C20" s="35">
        <v>0</v>
      </c>
      <c r="D20" s="39"/>
      <c r="E20" s="41">
        <v>95</v>
      </c>
    </row>
    <row r="21" spans="2:5" ht="12.75">
      <c r="B21" s="1" t="s">
        <v>115</v>
      </c>
      <c r="C21" s="35">
        <v>-2</v>
      </c>
      <c r="D21" s="39"/>
      <c r="E21" s="41">
        <v>0</v>
      </c>
    </row>
    <row r="22" spans="2:5" ht="12.75">
      <c r="B22" s="1" t="s">
        <v>42</v>
      </c>
      <c r="C22" s="42">
        <v>145</v>
      </c>
      <c r="D22" s="39"/>
      <c r="E22" s="42">
        <v>370</v>
      </c>
    </row>
    <row r="23" spans="3:5" ht="9.75" customHeight="1">
      <c r="C23" s="40"/>
      <c r="D23" s="39"/>
      <c r="E23" s="35"/>
    </row>
    <row r="24" spans="2:5" ht="12.75">
      <c r="B24" s="34" t="s">
        <v>43</v>
      </c>
      <c r="C24" s="35">
        <f>SUM(C13:C22)</f>
        <v>808</v>
      </c>
      <c r="D24" s="39"/>
      <c r="E24" s="35">
        <f>SUM(E13:E22)</f>
        <v>920</v>
      </c>
    </row>
    <row r="25" spans="3:5" ht="9.75" customHeight="1">
      <c r="C25" s="40"/>
      <c r="D25" s="39"/>
      <c r="E25" s="35"/>
    </row>
    <row r="26" spans="2:5" ht="12.75">
      <c r="B26" s="1" t="s">
        <v>44</v>
      </c>
      <c r="C26" s="35">
        <v>-1184</v>
      </c>
      <c r="D26" s="39"/>
      <c r="E26" s="35">
        <v>4318</v>
      </c>
    </row>
    <row r="27" spans="2:5" ht="12.75">
      <c r="B27" s="1" t="s">
        <v>45</v>
      </c>
      <c r="C27" s="35">
        <v>1424</v>
      </c>
      <c r="D27" s="39"/>
      <c r="E27" s="35">
        <v>3215</v>
      </c>
    </row>
    <row r="28" spans="2:5" ht="12.75">
      <c r="B28" s="1" t="s">
        <v>46</v>
      </c>
      <c r="C28" s="42">
        <v>-1310</v>
      </c>
      <c r="D28" s="39"/>
      <c r="E28" s="42">
        <v>-1709</v>
      </c>
    </row>
    <row r="29" spans="2:5" ht="12.75">
      <c r="B29" s="34" t="s">
        <v>148</v>
      </c>
      <c r="C29" s="45">
        <f>SUM(C24:C28)</f>
        <v>-262</v>
      </c>
      <c r="D29" s="39"/>
      <c r="E29" s="45">
        <f>SUM(E24:E28)</f>
        <v>6744</v>
      </c>
    </row>
    <row r="30" spans="3:5" ht="9.75" customHeight="1">
      <c r="C30" s="40"/>
      <c r="D30" s="39"/>
      <c r="E30" s="35"/>
    </row>
    <row r="31" spans="2:5" ht="12.75">
      <c r="B31" s="1" t="s">
        <v>47</v>
      </c>
      <c r="C31" s="42">
        <v>-117</v>
      </c>
      <c r="D31" s="39"/>
      <c r="E31" s="43">
        <v>-129</v>
      </c>
    </row>
    <row r="32" spans="2:5" ht="12.75">
      <c r="B32" s="34" t="s">
        <v>149</v>
      </c>
      <c r="C32" s="35">
        <f>+C29+C31</f>
        <v>-379</v>
      </c>
      <c r="D32" s="39"/>
      <c r="E32" s="35">
        <f>+E29+E31</f>
        <v>6615</v>
      </c>
    </row>
    <row r="33" spans="3:5" ht="9.75" customHeight="1">
      <c r="C33" s="40"/>
      <c r="D33" s="39"/>
      <c r="E33" s="35"/>
    </row>
    <row r="34" spans="2:5" ht="12.75">
      <c r="B34" s="34" t="s">
        <v>48</v>
      </c>
      <c r="C34" s="40"/>
      <c r="D34" s="39"/>
      <c r="E34" s="35"/>
    </row>
    <row r="35" spans="3:5" ht="9.75" customHeight="1">
      <c r="C35" s="40"/>
      <c r="D35" s="39"/>
      <c r="E35" s="35"/>
    </row>
    <row r="36" spans="2:5" ht="12.75" customHeight="1" hidden="1">
      <c r="B36" s="1" t="s">
        <v>49</v>
      </c>
      <c r="C36" s="35">
        <v>0</v>
      </c>
      <c r="D36" s="39"/>
      <c r="E36" s="35">
        <v>0</v>
      </c>
    </row>
    <row r="37" spans="2:5" ht="15" customHeight="1">
      <c r="B37" s="1" t="s">
        <v>50</v>
      </c>
      <c r="C37" s="35">
        <v>-104</v>
      </c>
      <c r="D37" s="39"/>
      <c r="E37" s="35">
        <v>-10.482</v>
      </c>
    </row>
    <row r="38" spans="2:5" ht="12.75">
      <c r="B38" s="1" t="s">
        <v>51</v>
      </c>
      <c r="C38" s="41">
        <v>17</v>
      </c>
      <c r="D38" s="39"/>
      <c r="E38" s="41">
        <f>704535/1000</f>
        <v>704.535</v>
      </c>
    </row>
    <row r="39" spans="2:5" ht="12.75">
      <c r="B39" s="1" t="s">
        <v>89</v>
      </c>
      <c r="C39" s="41">
        <v>0</v>
      </c>
      <c r="D39" s="39"/>
      <c r="E39" s="41">
        <f>75000/1000</f>
        <v>75</v>
      </c>
    </row>
    <row r="40" spans="3:5" ht="4.5" customHeight="1">
      <c r="C40" s="44"/>
      <c r="D40" s="39"/>
      <c r="E40" s="35" t="s">
        <v>75</v>
      </c>
    </row>
    <row r="41" spans="2:5" ht="12.75">
      <c r="B41" s="1" t="s">
        <v>150</v>
      </c>
      <c r="C41" s="45">
        <f>SUM(C36:C39)</f>
        <v>-87</v>
      </c>
      <c r="D41" s="39"/>
      <c r="E41" s="45">
        <f>SUM(E37:E39)</f>
        <v>769.053</v>
      </c>
    </row>
    <row r="42" spans="4:5" ht="9.75" customHeight="1">
      <c r="D42" s="39"/>
      <c r="E42" s="35"/>
    </row>
    <row r="43" spans="2:5" ht="12.75">
      <c r="B43" s="34" t="s">
        <v>52</v>
      </c>
      <c r="D43" s="39"/>
      <c r="E43" s="35"/>
    </row>
    <row r="44" spans="4:5" ht="9.75" customHeight="1">
      <c r="D44" s="39"/>
      <c r="E44" s="35"/>
    </row>
    <row r="45" spans="2:5" ht="15" customHeight="1" hidden="1">
      <c r="B45" s="1" t="s">
        <v>53</v>
      </c>
      <c r="D45" s="39"/>
      <c r="E45" s="35"/>
    </row>
    <row r="46" spans="2:5" ht="15" customHeight="1">
      <c r="B46" s="1" t="s">
        <v>151</v>
      </c>
      <c r="C46" s="35">
        <v>893</v>
      </c>
      <c r="D46" s="39"/>
      <c r="E46" s="35">
        <v>1612</v>
      </c>
    </row>
    <row r="47" spans="2:5" ht="12.75">
      <c r="B47" s="1" t="s">
        <v>54</v>
      </c>
      <c r="C47" s="35">
        <v>-1605</v>
      </c>
      <c r="D47" s="39"/>
      <c r="E47" s="35">
        <v>-120</v>
      </c>
    </row>
    <row r="48" spans="2:5" ht="0.75" customHeight="1" hidden="1">
      <c r="B48" s="1" t="s">
        <v>55</v>
      </c>
      <c r="D48" s="39"/>
      <c r="E48" s="35"/>
    </row>
    <row r="49" spans="2:5" ht="12.75">
      <c r="B49" s="1" t="s">
        <v>56</v>
      </c>
      <c r="C49" s="35">
        <v>-54</v>
      </c>
      <c r="D49" s="39"/>
      <c r="E49" s="35">
        <v>-77</v>
      </c>
    </row>
    <row r="50" spans="2:5" ht="12.75">
      <c r="B50" s="1" t="s">
        <v>76</v>
      </c>
      <c r="C50" s="35">
        <f>-C21</f>
        <v>2</v>
      </c>
      <c r="D50" s="39"/>
      <c r="E50" s="35">
        <v>0</v>
      </c>
    </row>
    <row r="51" spans="2:5" ht="12.75">
      <c r="B51" s="1" t="s">
        <v>57</v>
      </c>
      <c r="C51" s="42">
        <f>-C22</f>
        <v>-145</v>
      </c>
      <c r="D51" s="39"/>
      <c r="E51" s="35">
        <v>-370</v>
      </c>
    </row>
    <row r="52" spans="2:5" ht="12.75">
      <c r="B52" s="1" t="s">
        <v>164</v>
      </c>
      <c r="C52" s="45">
        <f>SUM(C46:C51)</f>
        <v>-909</v>
      </c>
      <c r="D52" s="39"/>
      <c r="E52" s="45">
        <f>SUM(E46:E51)</f>
        <v>1045</v>
      </c>
    </row>
    <row r="53" spans="4:5" ht="9.75" customHeight="1">
      <c r="D53" s="39"/>
      <c r="E53" s="35"/>
    </row>
    <row r="54" spans="2:5" ht="12.75">
      <c r="B54" s="34" t="s">
        <v>152</v>
      </c>
      <c r="C54" s="35">
        <f>+C32+C52+C41</f>
        <v>-1375</v>
      </c>
      <c r="D54" s="39"/>
      <c r="E54" s="35">
        <f>+E32+E52+E41</f>
        <v>8429.053</v>
      </c>
    </row>
    <row r="55" spans="4:5" ht="9.75" customHeight="1">
      <c r="D55" s="39"/>
      <c r="E55" s="35"/>
    </row>
    <row r="56" spans="2:5" ht="12.75">
      <c r="B56" s="34" t="s">
        <v>165</v>
      </c>
      <c r="C56" s="35">
        <v>2546</v>
      </c>
      <c r="D56" s="39"/>
      <c r="E56" s="35">
        <v>-6568</v>
      </c>
    </row>
    <row r="57" spans="2:5" ht="9.75" customHeight="1">
      <c r="B57" s="34"/>
      <c r="D57" s="39"/>
      <c r="E57" s="35"/>
    </row>
    <row r="58" spans="2:5" ht="13.5" thickBot="1">
      <c r="B58" s="34" t="s">
        <v>166</v>
      </c>
      <c r="C58" s="46">
        <f>+C54+C56</f>
        <v>1171</v>
      </c>
      <c r="D58" s="39"/>
      <c r="E58" s="46">
        <f>+E54+E56</f>
        <v>1861.0529999999999</v>
      </c>
    </row>
    <row r="59" spans="4:5" ht="13.5" thickTop="1">
      <c r="D59" s="39"/>
      <c r="E59" s="35"/>
    </row>
    <row r="60" spans="2:5" ht="12.75">
      <c r="B60" s="34" t="s">
        <v>58</v>
      </c>
      <c r="D60" s="39"/>
      <c r="E60" s="35"/>
    </row>
    <row r="61" spans="4:5" ht="9.75" customHeight="1">
      <c r="D61" s="39"/>
      <c r="E61" s="35"/>
    </row>
    <row r="62" spans="2:5" ht="12.75">
      <c r="B62" s="1" t="s">
        <v>59</v>
      </c>
      <c r="C62" s="35">
        <v>891</v>
      </c>
      <c r="D62" s="39"/>
      <c r="E62" s="35">
        <v>2344</v>
      </c>
    </row>
    <row r="63" spans="2:5" ht="12.75">
      <c r="B63" s="1" t="s">
        <v>114</v>
      </c>
      <c r="C63" s="35">
        <v>280</v>
      </c>
      <c r="D63" s="39"/>
      <c r="E63" s="35">
        <v>0</v>
      </c>
    </row>
    <row r="64" spans="2:5" ht="12.75">
      <c r="B64" s="1" t="s">
        <v>60</v>
      </c>
      <c r="C64" s="35">
        <v>0</v>
      </c>
      <c r="D64" s="39"/>
      <c r="E64" s="35">
        <v>-483</v>
      </c>
    </row>
    <row r="65" spans="3:7" ht="13.5" thickBot="1">
      <c r="C65" s="46">
        <f>SUM(C62:C64)</f>
        <v>1171</v>
      </c>
      <c r="D65" s="39"/>
      <c r="E65" s="46">
        <f>+E62+E64</f>
        <v>1861</v>
      </c>
      <c r="G65" s="79"/>
    </row>
    <row r="66" ht="12.75" customHeight="1" thickTop="1"/>
    <row r="67" spans="2:5" ht="13.5" customHeight="1">
      <c r="B67" s="143" t="s">
        <v>112</v>
      </c>
      <c r="C67" s="143"/>
      <c r="D67" s="143"/>
      <c r="E67" s="143"/>
    </row>
    <row r="68" spans="2:5" ht="12.75" customHeight="1">
      <c r="B68" s="143" t="s">
        <v>138</v>
      </c>
      <c r="C68" s="143"/>
      <c r="D68" s="143"/>
      <c r="E68" s="143"/>
    </row>
    <row r="69" ht="14.25" customHeight="1"/>
    <row r="70" ht="15.75" customHeight="1"/>
    <row r="71" ht="12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spans="2:8" ht="12.75">
      <c r="B79" s="143" t="s">
        <v>112</v>
      </c>
      <c r="C79" s="143"/>
      <c r="D79" s="143"/>
      <c r="E79" s="143"/>
      <c r="F79" s="54"/>
      <c r="G79" s="54"/>
      <c r="H79" s="54"/>
    </row>
    <row r="80" spans="2:8" ht="12.75">
      <c r="B80" s="143" t="s">
        <v>109</v>
      </c>
      <c r="C80" s="143"/>
      <c r="D80" s="143"/>
      <c r="E80" s="143"/>
      <c r="F80" s="54"/>
      <c r="G80" s="54"/>
      <c r="H80" s="54"/>
    </row>
    <row r="85" ht="12.75">
      <c r="C85" s="78">
        <f>+C58-C65</f>
        <v>0</v>
      </c>
    </row>
  </sheetData>
  <sheetProtection/>
  <mergeCells count="7">
    <mergeCell ref="B80:E80"/>
    <mergeCell ref="B1:E1"/>
    <mergeCell ref="B3:E3"/>
    <mergeCell ref="B4:E4"/>
    <mergeCell ref="B79:E79"/>
    <mergeCell ref="B67:E67"/>
    <mergeCell ref="B68:E68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2.2812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34</v>
      </c>
    </row>
    <row r="3" ht="15.75">
      <c r="B3" s="10" t="s">
        <v>156</v>
      </c>
    </row>
    <row r="4" ht="12.75">
      <c r="B4" s="34"/>
    </row>
    <row r="5" ht="12.75">
      <c r="B5" s="34"/>
    </row>
    <row r="6" ht="15.75">
      <c r="B6" s="10" t="s">
        <v>73</v>
      </c>
    </row>
    <row r="7" ht="15.75">
      <c r="B7" s="10"/>
    </row>
    <row r="8" spans="2:9" ht="15.75">
      <c r="B8" s="10"/>
      <c r="C8" s="146" t="s">
        <v>87</v>
      </c>
      <c r="D8" s="146"/>
      <c r="E8" s="146"/>
      <c r="F8" s="146"/>
      <c r="G8" s="146"/>
      <c r="H8" s="146"/>
      <c r="I8" s="146"/>
    </row>
    <row r="9" spans="3:13" ht="12.75"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12.75">
      <c r="C10" s="146" t="s">
        <v>86</v>
      </c>
      <c r="D10" s="146"/>
      <c r="E10" s="146"/>
      <c r="F10" s="146"/>
      <c r="G10" s="146"/>
      <c r="H10" s="53"/>
      <c r="I10" s="53"/>
      <c r="J10" s="47"/>
      <c r="K10" s="47"/>
      <c r="L10" s="47"/>
      <c r="M10" s="47"/>
    </row>
    <row r="11" spans="3:13" ht="15">
      <c r="C11" s="49" t="s">
        <v>61</v>
      </c>
      <c r="D11" s="49"/>
      <c r="E11" s="49" t="s">
        <v>62</v>
      </c>
      <c r="F11" s="49"/>
      <c r="G11" s="49" t="s">
        <v>63</v>
      </c>
      <c r="H11" s="49"/>
      <c r="I11" s="49" t="s">
        <v>77</v>
      </c>
      <c r="J11" s="49"/>
      <c r="K11" s="49" t="s">
        <v>84</v>
      </c>
      <c r="L11" s="49"/>
      <c r="M11" s="49"/>
    </row>
    <row r="12" spans="3:13" ht="15">
      <c r="C12" s="49" t="s">
        <v>64</v>
      </c>
      <c r="D12" s="49"/>
      <c r="E12" s="49" t="s">
        <v>65</v>
      </c>
      <c r="F12" s="49"/>
      <c r="G12" s="49" t="s">
        <v>66</v>
      </c>
      <c r="H12" s="49"/>
      <c r="I12" s="49" t="s">
        <v>78</v>
      </c>
      <c r="J12" s="49"/>
      <c r="K12" s="49" t="s">
        <v>85</v>
      </c>
      <c r="L12" s="49"/>
      <c r="M12" s="49" t="s">
        <v>67</v>
      </c>
    </row>
    <row r="13" spans="3:13" ht="14.25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2:13" ht="15">
      <c r="B14" s="34" t="s">
        <v>68</v>
      </c>
      <c r="C14" s="49" t="s">
        <v>90</v>
      </c>
      <c r="D14" s="49"/>
      <c r="E14" s="49" t="s">
        <v>90</v>
      </c>
      <c r="F14" s="49"/>
      <c r="G14" s="49" t="s">
        <v>90</v>
      </c>
      <c r="H14" s="49"/>
      <c r="I14" s="49" t="s">
        <v>90</v>
      </c>
      <c r="J14" s="49"/>
      <c r="K14" s="49" t="s">
        <v>90</v>
      </c>
      <c r="L14" s="49"/>
      <c r="M14" s="49" t="s">
        <v>90</v>
      </c>
    </row>
    <row r="16" spans="2:13" ht="12.75">
      <c r="B16" s="1" t="s">
        <v>158</v>
      </c>
      <c r="C16" s="36">
        <f>43285000/1000</f>
        <v>43285</v>
      </c>
      <c r="E16" s="36">
        <f>7400000/1000</f>
        <v>7400</v>
      </c>
      <c r="G16" s="36">
        <v>2577</v>
      </c>
      <c r="I16" s="36">
        <v>-39775</v>
      </c>
      <c r="K16" s="36">
        <v>570</v>
      </c>
      <c r="M16" s="36">
        <f>SUM(C16:K16)</f>
        <v>14057</v>
      </c>
    </row>
    <row r="17" spans="2:15" s="4" customFormat="1" ht="12.75">
      <c r="B17" s="4" t="s">
        <v>162</v>
      </c>
      <c r="C17" s="50">
        <v>0</v>
      </c>
      <c r="D17" s="50"/>
      <c r="E17" s="50">
        <v>0</v>
      </c>
      <c r="F17" s="51"/>
      <c r="G17" s="51">
        <v>0</v>
      </c>
      <c r="H17" s="1"/>
      <c r="I17" s="36">
        <v>-340</v>
      </c>
      <c r="J17" s="1"/>
      <c r="K17" s="36">
        <v>-98</v>
      </c>
      <c r="L17" s="1"/>
      <c r="M17" s="36">
        <f>SUM(C17:K17)</f>
        <v>-438</v>
      </c>
      <c r="N17" s="4" t="s">
        <v>75</v>
      </c>
      <c r="O17" s="31" t="s">
        <v>75</v>
      </c>
    </row>
    <row r="18" spans="3:13" ht="12.75">
      <c r="C18" s="13"/>
      <c r="D18" s="51"/>
      <c r="E18" s="13"/>
      <c r="F18" s="51"/>
      <c r="G18" s="23"/>
      <c r="H18" s="51"/>
      <c r="I18" s="13"/>
      <c r="M18" s="23"/>
    </row>
    <row r="19" spans="2:13" ht="9.75" customHeight="1">
      <c r="B19" s="150" t="s">
        <v>159</v>
      </c>
      <c r="C19" s="147">
        <f>SUM(C16:C18)</f>
        <v>43285</v>
      </c>
      <c r="E19" s="147">
        <f>SUM(E16:E18)</f>
        <v>7400</v>
      </c>
      <c r="G19" s="147">
        <f>SUM(G16:G18)</f>
        <v>2577</v>
      </c>
      <c r="I19" s="147">
        <f>SUM(I16:I18)</f>
        <v>-40115</v>
      </c>
      <c r="K19" s="147">
        <f>SUM(K16:K18)</f>
        <v>472</v>
      </c>
      <c r="M19" s="147">
        <f>SUM(M16:M18)</f>
        <v>13619</v>
      </c>
    </row>
    <row r="20" spans="2:13" ht="9.75" customHeight="1" thickBot="1">
      <c r="B20" s="150"/>
      <c r="C20" s="148"/>
      <c r="D20" s="36"/>
      <c r="E20" s="148"/>
      <c r="G20" s="148"/>
      <c r="I20" s="148"/>
      <c r="J20" s="36"/>
      <c r="K20" s="148"/>
      <c r="L20" s="36"/>
      <c r="M20" s="148"/>
    </row>
    <row r="21" ht="13.5" thickTop="1"/>
    <row r="23" spans="2:13" ht="12.75">
      <c r="B23" s="1" t="s">
        <v>161</v>
      </c>
      <c r="C23" s="36">
        <f>43285000/1000</f>
        <v>43285</v>
      </c>
      <c r="D23" s="36"/>
      <c r="E23" s="36">
        <f>7400000/1000</f>
        <v>7400</v>
      </c>
      <c r="G23" s="36">
        <v>3408</v>
      </c>
      <c r="I23" s="36">
        <v>-39545</v>
      </c>
      <c r="J23" s="36"/>
      <c r="K23" s="36">
        <v>327</v>
      </c>
      <c r="L23" s="36"/>
      <c r="M23" s="36">
        <f>SUM(C23:K23)</f>
        <v>14875</v>
      </c>
    </row>
    <row r="24" spans="2:13" ht="12.75">
      <c r="B24" s="1" t="s">
        <v>160</v>
      </c>
      <c r="C24" s="13">
        <v>0</v>
      </c>
      <c r="D24" s="13"/>
      <c r="E24" s="13">
        <v>0</v>
      </c>
      <c r="F24" s="33"/>
      <c r="G24" s="23">
        <v>0</v>
      </c>
      <c r="H24" s="33"/>
      <c r="I24" s="23">
        <v>117</v>
      </c>
      <c r="J24" s="23"/>
      <c r="K24" s="23">
        <v>-45</v>
      </c>
      <c r="L24" s="23"/>
      <c r="M24" s="36">
        <f>SUM(C24:K24)</f>
        <v>72</v>
      </c>
    </row>
    <row r="25" spans="2:13" ht="12.75" hidden="1">
      <c r="B25" s="1" t="s">
        <v>69</v>
      </c>
      <c r="C25" s="51">
        <v>0</v>
      </c>
      <c r="D25" s="51"/>
      <c r="E25" s="51">
        <v>0</v>
      </c>
      <c r="F25" s="51"/>
      <c r="G25" s="51">
        <v>0</v>
      </c>
      <c r="H25" s="51"/>
      <c r="I25" s="51">
        <v>0</v>
      </c>
      <c r="J25" s="51"/>
      <c r="K25" s="51"/>
      <c r="L25" s="51"/>
      <c r="M25" s="36">
        <f>SUM(C25:I25)</f>
        <v>0</v>
      </c>
    </row>
    <row r="26" spans="2:13" ht="12.75" hidden="1">
      <c r="B26" s="1" t="s">
        <v>70</v>
      </c>
      <c r="C26" s="51">
        <v>0</v>
      </c>
      <c r="D26" s="51"/>
      <c r="E26" s="51">
        <v>0</v>
      </c>
      <c r="F26" s="51"/>
      <c r="G26" s="51">
        <v>0</v>
      </c>
      <c r="H26" s="51"/>
      <c r="I26" s="51">
        <v>0</v>
      </c>
      <c r="J26" s="51"/>
      <c r="K26" s="51"/>
      <c r="L26" s="51"/>
      <c r="M26" s="51">
        <v>0</v>
      </c>
    </row>
    <row r="27" spans="3:13" ht="12.75">
      <c r="C27" s="8"/>
      <c r="E27" s="8"/>
      <c r="G27" s="8"/>
      <c r="I27" s="8"/>
      <c r="M27" s="8"/>
    </row>
    <row r="28" spans="2:13" ht="9.75" customHeight="1">
      <c r="B28" s="150" t="s">
        <v>163</v>
      </c>
      <c r="C28" s="147">
        <f>SUM(C23:C26)</f>
        <v>43285</v>
      </c>
      <c r="E28" s="147">
        <f>SUM(E23:E26)</f>
        <v>7400</v>
      </c>
      <c r="G28" s="147">
        <f>SUM(G23:G26)</f>
        <v>3408</v>
      </c>
      <c r="H28" s="47"/>
      <c r="I28" s="147">
        <f>SUM(I23:I26)</f>
        <v>-39428</v>
      </c>
      <c r="K28" s="147">
        <f>SUM(K23:K26)</f>
        <v>282</v>
      </c>
      <c r="M28" s="147">
        <f>SUM(M23:M27)</f>
        <v>14947</v>
      </c>
    </row>
    <row r="29" spans="2:13" ht="9.75" customHeight="1" thickBot="1">
      <c r="B29" s="150"/>
      <c r="C29" s="149"/>
      <c r="E29" s="149"/>
      <c r="G29" s="149"/>
      <c r="H29" s="47"/>
      <c r="I29" s="149"/>
      <c r="K29" s="149"/>
      <c r="M29" s="149"/>
    </row>
    <row r="30" ht="13.5" thickTop="1"/>
    <row r="32" spans="2:13" ht="12.75">
      <c r="B32" s="143" t="s">
        <v>157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2:13" ht="12.75">
      <c r="B33" s="142" t="s">
        <v>110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</sheetData>
  <sheetProtection/>
  <mergeCells count="18">
    <mergeCell ref="B33:M33"/>
    <mergeCell ref="I19:I20"/>
    <mergeCell ref="M19:M20"/>
    <mergeCell ref="B28:B29"/>
    <mergeCell ref="C28:C29"/>
    <mergeCell ref="E28:E29"/>
    <mergeCell ref="M28:M29"/>
    <mergeCell ref="I28:I29"/>
    <mergeCell ref="C8:I8"/>
    <mergeCell ref="K19:K20"/>
    <mergeCell ref="B32:M32"/>
    <mergeCell ref="G28:G29"/>
    <mergeCell ref="K28:K29"/>
    <mergeCell ref="C10:G10"/>
    <mergeCell ref="B19:B20"/>
    <mergeCell ref="C19:C20"/>
    <mergeCell ref="E19:E20"/>
    <mergeCell ref="G19:G2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headerFooter alignWithMargins="0">
    <oddFooter>&amp;L&amp;D&amp;F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2008-01-25T07:42:35Z</cp:lastPrinted>
  <dcterms:created xsi:type="dcterms:W3CDTF">2001-12-28T02:18:49Z</dcterms:created>
  <dcterms:modified xsi:type="dcterms:W3CDTF">2008-01-30T08:09:22Z</dcterms:modified>
  <cp:category/>
  <cp:version/>
  <cp:contentType/>
  <cp:contentStatus/>
</cp:coreProperties>
</file>